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3649BFC-0E5D-4F76-82BD-C214CED71BB8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Kap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D16" i="1" l="1"/>
  <c r="C16" i="1"/>
  <c r="B16" i="1"/>
  <c r="D12" i="1"/>
  <c r="D11" i="1"/>
  <c r="D9" i="1"/>
  <c r="D10" i="1"/>
  <c r="D8" i="1"/>
  <c r="E3" i="1" l="1"/>
  <c r="E4" i="1"/>
  <c r="C5" i="1"/>
  <c r="D5" i="1"/>
  <c r="H11" i="1" l="1"/>
  <c r="H9" i="1"/>
  <c r="C17" i="1"/>
  <c r="C18" i="1"/>
  <c r="H8" i="1"/>
  <c r="B18" i="1"/>
  <c r="B17" i="1"/>
  <c r="I8" i="1" s="1"/>
  <c r="H10" i="1"/>
  <c r="D17" i="1"/>
  <c r="D18" i="1"/>
  <c r="K8" i="1" l="1"/>
  <c r="H12" i="1"/>
  <c r="K9" i="1"/>
  <c r="I9" i="1"/>
  <c r="K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FBE6B5CA-AABC-495E-BDB9-6722E2C2C729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a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Alber:</t>
        </r>
        <r>
          <rPr>
            <sz val="9"/>
            <color indexed="81"/>
            <rFont val="宋体"/>
            <family val="3"/>
            <charset val="134"/>
          </rPr>
          <t xml:space="preserve">
b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Alber:</t>
        </r>
        <r>
          <rPr>
            <sz val="9"/>
            <color indexed="81"/>
            <rFont val="宋体"/>
            <family val="3"/>
            <charset val="134"/>
          </rPr>
          <t xml:space="preserve">
c</t>
        </r>
      </text>
    </comment>
    <comment ref="D4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Alber:</t>
        </r>
        <r>
          <rPr>
            <sz val="9"/>
            <color indexed="81"/>
            <rFont val="宋体"/>
            <family val="3"/>
            <charset val="134"/>
          </rPr>
          <t xml:space="preserve">
d
</t>
        </r>
      </text>
    </comment>
  </commentList>
</comments>
</file>

<file path=xl/sharedStrings.xml><?xml version="1.0" encoding="utf-8"?>
<sst xmlns="http://schemas.openxmlformats.org/spreadsheetml/2006/main" count="44" uniqueCount="36">
  <si>
    <t>合计</t>
  </si>
  <si>
    <t>阴性</t>
  </si>
  <si>
    <t>阳性</t>
  </si>
  <si>
    <t>Kappa</t>
    <phoneticPr fontId="1" type="noConversion"/>
  </si>
  <si>
    <t>特异性（阴性符合率）</t>
    <phoneticPr fontId="1" type="noConversion"/>
  </si>
  <si>
    <t>敏感度(阳性符合率）</t>
    <phoneticPr fontId="1" type="noConversion"/>
  </si>
  <si>
    <t>考核试剂</t>
    <phoneticPr fontId="1" type="noConversion"/>
  </si>
  <si>
    <t>对照/金标准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</si>
  <si>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</si>
  <si>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</si>
  <si>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</si>
  <si>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d</t>
    <phoneticPr fontId="1" type="noConversion"/>
  </si>
  <si>
    <t>a+c</t>
    <phoneticPr fontId="1" type="noConversion"/>
  </si>
  <si>
    <t>b+d</t>
    <phoneticPr fontId="1" type="noConversion"/>
  </si>
  <si>
    <t>a+b</t>
    <phoneticPr fontId="1" type="noConversion"/>
  </si>
  <si>
    <t>c+d</t>
    <phoneticPr fontId="1" type="noConversion"/>
  </si>
  <si>
    <t>总符合率</t>
    <phoneticPr fontId="1" type="noConversion"/>
  </si>
  <si>
    <t>N=a+b+c+d</t>
    <phoneticPr fontId="1" type="noConversion"/>
  </si>
  <si>
    <r>
      <t>其中，P</t>
    </r>
    <r>
      <rPr>
        <vertAlign val="subscript"/>
        <sz val="12"/>
        <color theme="1"/>
        <rFont val="宋体"/>
        <family val="3"/>
        <charset val="134"/>
      </rPr>
      <t>0</t>
    </r>
    <r>
      <rPr>
        <sz val="12"/>
        <color theme="1"/>
        <rFont val="宋体"/>
        <family val="3"/>
        <charset val="134"/>
      </rPr>
      <t>=（a+d）/( a+b+c+d),Pc =[(a+c)(a+b)+(b+d)(c+d)]/ N</t>
    </r>
    <r>
      <rPr>
        <vertAlign val="superscript"/>
        <sz val="12"/>
        <color theme="1"/>
        <rFont val="宋体"/>
        <family val="3"/>
        <charset val="134"/>
      </rPr>
      <t>2</t>
    </r>
    <phoneticPr fontId="1" type="noConversion"/>
  </si>
  <si>
    <r>
      <t>[(a+c)(a+b)+(b+d)(c+d)]/ N</t>
    </r>
    <r>
      <rPr>
        <vertAlign val="superscript"/>
        <sz val="11"/>
        <color theme="1"/>
        <rFont val="宋体"/>
        <family val="3"/>
        <charset val="134"/>
      </rPr>
      <t>2</t>
    </r>
    <phoneticPr fontId="1" type="noConversion"/>
  </si>
  <si>
    <t>(a+d)/N</t>
    <phoneticPr fontId="1" type="noConversion"/>
  </si>
  <si>
    <t>d/(b+d)</t>
    <phoneticPr fontId="1" type="noConversion"/>
  </si>
  <si>
    <t>a/(a+c)</t>
    <phoneticPr fontId="1" type="noConversion"/>
  </si>
  <si>
    <r>
      <t>Q</t>
    </r>
    <r>
      <rPr>
        <vertAlign val="subscript"/>
        <sz val="12"/>
        <color theme="1"/>
        <rFont val="宋体"/>
        <family val="3"/>
        <charset val="134"/>
      </rPr>
      <t>1</t>
    </r>
    <phoneticPr fontId="1" type="noConversion"/>
  </si>
  <si>
    <r>
      <t>Q</t>
    </r>
    <r>
      <rPr>
        <vertAlign val="subscript"/>
        <sz val="12"/>
        <color theme="1"/>
        <rFont val="宋体"/>
        <family val="3"/>
        <charset val="134"/>
      </rPr>
      <t>2</t>
    </r>
    <phoneticPr fontId="1" type="noConversion"/>
  </si>
  <si>
    <r>
      <t>Q</t>
    </r>
    <r>
      <rPr>
        <vertAlign val="subscript"/>
        <sz val="12"/>
        <color theme="1"/>
        <rFont val="宋体"/>
        <family val="3"/>
        <charset val="134"/>
      </rPr>
      <t>3</t>
    </r>
    <phoneticPr fontId="1" type="noConversion"/>
  </si>
  <si>
    <t>灵敏度</t>
    <phoneticPr fontId="1" type="noConversion"/>
  </si>
  <si>
    <t>特异性</t>
    <phoneticPr fontId="1" type="noConversion"/>
  </si>
  <si>
    <t>59%可信区间计算</t>
    <phoneticPr fontId="1" type="noConversion"/>
  </si>
  <si>
    <t>95%可信区间</t>
    <phoneticPr fontId="1" type="noConversion"/>
  </si>
  <si>
    <t>～</t>
    <phoneticPr fontId="1" type="noConversion"/>
  </si>
  <si>
    <r>
      <t>P</t>
    </r>
    <r>
      <rPr>
        <vertAlign val="subscript"/>
        <sz val="12"/>
        <color theme="1"/>
        <rFont val="宋体"/>
        <family val="3"/>
        <charset val="134"/>
      </rPr>
      <t>c</t>
    </r>
    <r>
      <rPr>
        <sz val="12"/>
        <color theme="1"/>
        <rFont val="宋体"/>
        <family val="3"/>
        <charset val="134"/>
      </rPr>
      <t>理论一致率</t>
    </r>
    <phoneticPr fontId="1" type="noConversion"/>
  </si>
  <si>
    <r>
      <t>P</t>
    </r>
    <r>
      <rPr>
        <vertAlign val="subscript"/>
        <sz val="12"/>
        <color theme="1"/>
        <rFont val="宋体"/>
        <family val="3"/>
        <charset val="134"/>
      </rPr>
      <t>0</t>
    </r>
    <r>
      <rPr>
        <sz val="12"/>
        <color theme="1"/>
        <rFont val="宋体"/>
        <family val="3"/>
        <charset val="134"/>
      </rPr>
      <t>实际一致率（总符合率）</t>
    </r>
    <phoneticPr fontId="1" type="noConversion"/>
  </si>
  <si>
    <t>小计</t>
    <phoneticPr fontId="1" type="noConversion"/>
  </si>
  <si>
    <t>Kappa一致性检验，取95%可置信区间，Kappa值在0-1之间，越接近1说明两种试剂检测结果的一致性越好,一般Kappa值大于0.75即可认为具有高度一致性。</t>
    <phoneticPr fontId="1" type="noConversion"/>
  </si>
  <si>
    <r>
      <t>(P</t>
    </r>
    <r>
      <rPr>
        <vertAlign val="subscript"/>
        <sz val="11"/>
        <color theme="1"/>
        <rFont val="宋体"/>
        <family val="3"/>
        <charset val="134"/>
      </rPr>
      <t>0</t>
    </r>
    <r>
      <rPr>
        <sz val="11"/>
        <color theme="1"/>
        <rFont val="宋体"/>
        <family val="3"/>
        <charset val="134"/>
      </rPr>
      <t>-P</t>
    </r>
    <r>
      <rPr>
        <vertAlign val="subscript"/>
        <sz val="11"/>
        <color theme="1"/>
        <rFont val="宋体"/>
        <family val="3"/>
        <charset val="134"/>
      </rPr>
      <t>c</t>
    </r>
    <r>
      <rPr>
        <sz val="11"/>
        <color theme="1"/>
        <rFont val="宋体"/>
        <family val="3"/>
        <charset val="134"/>
      </rPr>
      <t>)/(1-P</t>
    </r>
    <r>
      <rPr>
        <vertAlign val="subscript"/>
        <sz val="11"/>
        <color theme="1"/>
        <rFont val="宋体"/>
        <family val="3"/>
        <charset val="134"/>
      </rPr>
      <t>c</t>
    </r>
    <r>
      <rPr>
        <sz val="11"/>
        <color theme="1"/>
        <rFont val="宋体"/>
        <family val="3"/>
        <charset val="134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</si>
</sst>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8" formatCode="0.0000_ 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vertAlign val="subscript"/>
      <sz val="12"/>
      <color theme="1"/>
      <name val="宋体"/>
      <family val="3"/>
      <charset val="134"/>
    </font>
    <font>
      <vertAlign val="superscript"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vertAlign val="superscript"/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vertAlign val="subscript"/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0" fontId="5" fillId="0" borderId="0" xfId="0" applyNumberFormat="1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176" fontId="10" fillId="3" borderId="0" xfId="0" applyNumberFormat="1" applyFont="1" applyFill="1"/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8" fontId="5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8</xdr:row>
      <xdr:rowOff>114300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182FFA46-62EB-419D-999D-0A7ECBBB330F}"/>
            </a:ext>
          </a:extLst>
        </xdr:cNvPr>
        <xdr:cNvSpPr>
          <a:spLocks noChangeAspect="1" noChangeArrowheads="1"/>
        </xdr:cNvSpPr>
      </xdr:nvSpPr>
      <xdr:spPr bwMode="auto">
        <a:xfrm>
          <a:off x="9836150" y="130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112" zoomScaleNormal="112" workbookViewId="0">
      <selection activeCell="M10" sqref="M10"/>
    </sheetView>
  </sheetViews>
  <sheetFormatPr defaultRowHeight="14" x14ac:dyDescent="0.25"/>
  <cols>
    <col min="1" max="1" width="11.36328125" style="1" customWidth="1"/>
    <col min="2" max="2" width="8.7265625" style="1"/>
    <col min="3" max="4" width="8.7265625" style="1" customWidth="1"/>
    <col min="5" max="5" width="9.6328125" style="1" customWidth="1"/>
    <col min="6" max="6" width="8.7265625" style="1"/>
    <col min="7" max="7" width="10.6328125" style="1" customWidth="1"/>
    <col min="8" max="8" width="12.453125" style="1" bestFit="1" customWidth="1"/>
    <col min="9" max="9" width="7.26953125" style="1" bestFit="1" customWidth="1"/>
    <col min="10" max="10" width="3.26953125" style="1" bestFit="1" customWidth="1"/>
    <col min="11" max="11" width="7.26953125" style="1" bestFit="1" customWidth="1"/>
    <col min="12" max="16384" width="8.7265625" style="1"/>
  </cols>
  <sheetData>
    <row r="1" spans="1:11" ht="15" x14ac:dyDescent="0.25">
      <c r="A1" s="17"/>
      <c r="B1" s="18"/>
      <c r="C1" s="21" t="s">
        <v>7</v>
      </c>
      <c r="D1" s="22"/>
      <c r="E1" s="23" t="s">
        <v>0</v>
      </c>
      <c r="F1" s="11" t="s">
        <v>7</v>
      </c>
      <c r="G1" s="12"/>
      <c r="H1" s="13" t="s">
        <v>33</v>
      </c>
    </row>
    <row r="2" spans="1:11" ht="15" x14ac:dyDescent="0.25">
      <c r="A2" s="19"/>
      <c r="B2" s="20"/>
      <c r="C2" s="2" t="s">
        <v>2</v>
      </c>
      <c r="D2" s="2" t="s">
        <v>1</v>
      </c>
      <c r="E2" s="23"/>
      <c r="F2" s="3" t="s">
        <v>2</v>
      </c>
      <c r="G2" s="3" t="s">
        <v>1</v>
      </c>
      <c r="H2" s="14"/>
    </row>
    <row r="3" spans="1:11" ht="15" x14ac:dyDescent="0.25">
      <c r="A3" s="24" t="s">
        <v>6</v>
      </c>
      <c r="B3" s="2" t="s">
        <v>2</v>
      </c>
      <c r="C3" s="26">
        <v>225</v>
      </c>
      <c r="D3" s="26">
        <v>6</v>
      </c>
      <c r="E3" s="2">
        <f>D3+C3</f>
        <v>231</v>
      </c>
      <c r="F3" s="3" t="s">
        <v>8</v>
      </c>
      <c r="G3" s="3" t="s">
        <v>10</v>
      </c>
      <c r="H3" s="4" t="s">
        <v>14</v>
      </c>
    </row>
    <row r="4" spans="1:11" ht="15" x14ac:dyDescent="0.25">
      <c r="A4" s="25"/>
      <c r="B4" s="2" t="s">
        <v>1</v>
      </c>
      <c r="C4" s="26">
        <v>2</v>
      </c>
      <c r="D4" s="26">
        <v>1043</v>
      </c>
      <c r="E4" s="2">
        <f>C4+D4</f>
        <v>1045</v>
      </c>
      <c r="F4" s="3" t="s">
        <v>9</v>
      </c>
      <c r="G4" s="3" t="s">
        <v>11</v>
      </c>
      <c r="H4" s="4" t="s">
        <v>15</v>
      </c>
    </row>
    <row r="5" spans="1:11" ht="15" x14ac:dyDescent="0.25">
      <c r="A5" s="23" t="s">
        <v>33</v>
      </c>
      <c r="B5" s="23"/>
      <c r="C5" s="2">
        <f>C3+C4</f>
        <v>227</v>
      </c>
      <c r="D5" s="2">
        <f>D4+D3</f>
        <v>1049</v>
      </c>
      <c r="E5" s="2">
        <f>IF((C5+D5)=(E3+E4),E3+E4,"数据有误")</f>
        <v>1276</v>
      </c>
      <c r="F5" s="4" t="s">
        <v>12</v>
      </c>
      <c r="G5" s="4" t="s">
        <v>13</v>
      </c>
      <c r="H5" s="4" t="s">
        <v>17</v>
      </c>
    </row>
    <row r="7" spans="1:11" x14ac:dyDescent="0.25">
      <c r="I7" s="10" t="s">
        <v>29</v>
      </c>
      <c r="J7" s="10"/>
      <c r="K7" s="10"/>
    </row>
    <row r="8" spans="1:11" ht="15" x14ac:dyDescent="0.25">
      <c r="A8" s="5" t="s">
        <v>5</v>
      </c>
      <c r="D8" s="8" t="str">
        <f>"="</f>
        <v>=</v>
      </c>
      <c r="E8" s="1" t="s">
        <v>22</v>
      </c>
      <c r="H8" s="6">
        <f>C3/C5</f>
        <v>0.99118942731277537</v>
      </c>
      <c r="I8" s="6">
        <f>(B16-B17)/B18</f>
        <v>0.96844984699600145</v>
      </c>
      <c r="J8" s="1" t="s">
        <v>30</v>
      </c>
      <c r="K8" s="6">
        <f>(B16+B17)/B18</f>
        <v>0.9975805392082181</v>
      </c>
    </row>
    <row r="9" spans="1:11" ht="15" x14ac:dyDescent="0.25">
      <c r="A9" s="5" t="s">
        <v>4</v>
      </c>
      <c r="D9" s="8" t="str">
        <f t="shared" ref="D9:D12" si="0">"="</f>
        <v>=</v>
      </c>
      <c r="E9" s="1" t="s">
        <v>21</v>
      </c>
      <c r="H9" s="6">
        <f>D4/D5</f>
        <v>0.99428026692087701</v>
      </c>
      <c r="I9" s="6">
        <f>(C16-C17)/C18</f>
        <v>0.98757740941603767</v>
      </c>
      <c r="J9" s="1" t="s">
        <v>30</v>
      </c>
      <c r="K9" s="6">
        <f>(C16+C17)/C18</f>
        <v>0.99737607266521777</v>
      </c>
    </row>
    <row r="10" spans="1:11" ht="18" x14ac:dyDescent="0.25">
      <c r="A10" s="5" t="s">
        <v>32</v>
      </c>
      <c r="D10" s="8" t="str">
        <f t="shared" si="0"/>
        <v>=</v>
      </c>
      <c r="E10" s="1" t="s">
        <v>20</v>
      </c>
      <c r="H10" s="27">
        <f>(C3+D4)/E5</f>
        <v>0.99373040752351094</v>
      </c>
      <c r="I10" s="6">
        <f>(D16-D17)/D18</f>
        <v>0.98767706410311518</v>
      </c>
      <c r="J10" s="1" t="s">
        <v>30</v>
      </c>
      <c r="K10" s="6">
        <f>(D16+D17)/D18</f>
        <v>0.99681976737978095</v>
      </c>
    </row>
    <row r="11" spans="1:11" ht="18" x14ac:dyDescent="0.25">
      <c r="A11" s="5" t="s">
        <v>31</v>
      </c>
      <c r="D11" s="8" t="str">
        <f t="shared" si="0"/>
        <v>=</v>
      </c>
      <c r="E11" s="1" t="s">
        <v>19</v>
      </c>
      <c r="H11" s="27">
        <f>((C5*E3)+(D5*E4))/POWER(E5,2)</f>
        <v>0.70547778618527723</v>
      </c>
      <c r="K11" s="6"/>
    </row>
    <row r="12" spans="1:11" ht="17" x14ac:dyDescent="0.4">
      <c r="A12" s="5" t="s">
        <v>3</v>
      </c>
      <c r="D12" s="8" t="str">
        <f t="shared" si="0"/>
        <v>=</v>
      </c>
      <c r="E12" s="1" t="s">
        <v>35</v>
      </c>
      <c r="H12" s="9">
        <f>(H10-H11)/(1-H11)</f>
        <v>0.9787126668807633</v>
      </c>
    </row>
    <row r="13" spans="1:11" ht="15" x14ac:dyDescent="0.25">
      <c r="A13" s="5"/>
      <c r="D13" s="8"/>
    </row>
    <row r="14" spans="1:11" ht="15" x14ac:dyDescent="0.25">
      <c r="A14" s="5" t="s">
        <v>28</v>
      </c>
      <c r="D14" s="8"/>
    </row>
    <row r="15" spans="1:11" ht="15" x14ac:dyDescent="0.25">
      <c r="A15" s="5"/>
      <c r="B15" s="1" t="s">
        <v>26</v>
      </c>
      <c r="C15" s="1" t="s">
        <v>27</v>
      </c>
      <c r="D15" s="8" t="s">
        <v>16</v>
      </c>
    </row>
    <row r="16" spans="1:11" ht="18" x14ac:dyDescent="0.25">
      <c r="A16" s="5" t="s">
        <v>23</v>
      </c>
      <c r="B16" s="8">
        <f>2*C3+POWER(1.96,2)</f>
        <v>453.84159999999997</v>
      </c>
      <c r="C16" s="1">
        <f>2*D4+POWER(1.96,2)</f>
        <v>2089.8416000000002</v>
      </c>
      <c r="D16" s="8">
        <f>2*(C3+D4)+POWER(1.96,2)</f>
        <v>2539.8416000000002</v>
      </c>
    </row>
    <row r="17" spans="1:8" ht="18" x14ac:dyDescent="0.25">
      <c r="A17" s="5" t="s">
        <v>24</v>
      </c>
      <c r="B17" s="8">
        <f>1.96*SQRT(POWER(1.96,2)+4*C3*C4/C5)</f>
        <v>6.7245755993756253</v>
      </c>
      <c r="C17" s="1">
        <f>1.96*SQRT(POWER(1.96,2)+4*D3*D4/D5)</f>
        <v>10.316440293128139</v>
      </c>
      <c r="D17" s="1">
        <f>1.96*SQRT(POWER(1.96,2)+4*(C3+D4)*(D3+C4)/E5)</f>
        <v>11.701211989933103</v>
      </c>
    </row>
    <row r="18" spans="1:8" ht="18" x14ac:dyDescent="0.25">
      <c r="A18" s="5" t="s">
        <v>25</v>
      </c>
      <c r="B18" s="8">
        <f>2*(C5+POWER(1.96,2))</f>
        <v>461.6832</v>
      </c>
      <c r="C18" s="1">
        <f>2*(D5+POWER(1.96,2))</f>
        <v>2105.6831999999999</v>
      </c>
      <c r="D18" s="1">
        <f>2*(E5+POWER(1.96,2))</f>
        <v>2559.6831999999999</v>
      </c>
    </row>
    <row r="19" spans="1:8" ht="15" x14ac:dyDescent="0.25">
      <c r="A19" s="5"/>
      <c r="D19" s="8"/>
    </row>
    <row r="20" spans="1:8" x14ac:dyDescent="0.25">
      <c r="H20" s="6"/>
    </row>
    <row r="21" spans="1:8" ht="18" x14ac:dyDescent="0.25">
      <c r="A21" s="15" t="s">
        <v>18</v>
      </c>
      <c r="B21" s="15"/>
      <c r="C21" s="15"/>
      <c r="D21" s="15"/>
      <c r="E21" s="15"/>
      <c r="F21" s="15"/>
      <c r="G21" s="15"/>
    </row>
    <row r="22" spans="1:8" ht="60.5" customHeight="1" x14ac:dyDescent="0.25">
      <c r="A22" s="16" t="s">
        <v>34</v>
      </c>
      <c r="B22" s="16"/>
      <c r="C22" s="16"/>
      <c r="D22" s="16"/>
      <c r="E22" s="16"/>
      <c r="F22" s="16"/>
      <c r="G22" s="16"/>
    </row>
    <row r="23" spans="1:8" ht="15" x14ac:dyDescent="0.25">
      <c r="A23" s="7"/>
    </row>
    <row r="29" spans="1:8" x14ac:dyDescent="0.25">
      <c r="B29"/>
    </row>
  </sheetData>
  <sheetProtection algorithmName="SHA-512" hashValue="NZl1xP01T0j1RnObPX4R0F/LIUwISVvgGuaQAcwhuwNzAMgr0hsSQX8vMm8TQrexA/4TaDCup/fkSpOMKt86JQ==" saltValue="wE5xsUpuIbz8nylRthv+ow==" spinCount="100000" sheet="1" objects="1" scenarios="1"/>
  <protectedRanges>
    <protectedRange algorithmName="SHA-512" hashValue="wNn4g3qLWV3CwMadL4NaQgXix+OslNjQNH2OBBCjfh7bT9sm8pqs8Pwp+0rWZmop0ll2hkUExrBGgrnOqCfMIg==" saltValue="gzN+mStCgXsdPBcwHLDVGw==" spinCount="100000" sqref="C3:D4" name="区域1"/>
  </protectedRanges>
  <mergeCells count="10">
    <mergeCell ref="I7:K7"/>
    <mergeCell ref="F1:G1"/>
    <mergeCell ref="H1:H2"/>
    <mergeCell ref="A21:G21"/>
    <mergeCell ref="A22:G22"/>
    <mergeCell ref="A1:B2"/>
    <mergeCell ref="C1:D1"/>
    <mergeCell ref="E1:E2"/>
    <mergeCell ref="A3:A4"/>
    <mergeCell ref="A5:B5"/>
  </mergeCells>
  <phoneticPr fontId="1" type="noConversion"/>
  <dataValidations count="1">
    <dataValidation type="whole" allowBlank="1" showInputMessage="1" showErrorMessage="1" sqref="C3:D4" xr:uid="{65FEF67E-28B6-48D1-BDAE-426A962239A7}">
      <formula1>1</formula1>
      <formula2>100000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Kappa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2020-02-21T08:43:01Z</dcterms:modified>
</cp:coreProperties>
</file>